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ontogiannis\Desktop\"/>
    </mc:Choice>
  </mc:AlternateContent>
  <xr:revisionPtr revIDLastSave="0" documentId="8_{D165C63C-9007-4946-A71E-8679DB404D25}" xr6:coauthVersionLast="47" xr6:coauthVersionMax="47" xr10:uidLastSave="{00000000-0000-0000-0000-000000000000}"/>
  <bookViews>
    <workbookView xWindow="-120" yWindow="-120" windowWidth="29040" windowHeight="15840" xr2:uid="{989B27A1-4061-4EAF-915A-F65DE2134667}"/>
  </bookViews>
  <sheets>
    <sheet name="scopingsheet2" sheetId="3" r:id="rId1"/>
    <sheet name="template" sheetId="4" r:id="rId2"/>
  </sheets>
  <definedNames>
    <definedName name="ExternalData_1" localSheetId="0" hidden="1">scopingsheet2!$A$1:$O$28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3" l="1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C29" i="3"/>
  <c r="A4" i="3"/>
  <c r="A5" i="3"/>
  <c r="A6" i="3"/>
  <c r="A7" i="3"/>
  <c r="A8" i="3"/>
  <c r="A9" i="3"/>
  <c r="A10" i="3"/>
  <c r="A11" i="3"/>
  <c r="A12" i="3"/>
  <c r="A13" i="3"/>
  <c r="A14" i="3"/>
  <c r="A3" i="3"/>
  <c r="A2" i="3"/>
  <c r="A2" i="4"/>
  <c r="N3" i="4"/>
  <c r="L3" i="4"/>
  <c r="J3" i="4"/>
  <c r="H3" i="4"/>
  <c r="D3" i="4"/>
  <c r="C3" i="4"/>
  <c r="H29" i="3" l="1"/>
  <c r="D29" i="3"/>
  <c r="N29" i="3"/>
  <c r="L29" i="3"/>
  <c r="J29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5DAF24-3F40-4C7E-AAB1-DBF0A0156F5B}" keepAlive="1" name="Query - scopingsheet2" description="Connection to the 'scopingsheet2' query in the workbook." type="5" refreshedVersion="8" background="1" saveData="1">
    <dbPr connection="Provider=Microsoft.Mashup.OleDb.1;Data Source=$Workbook$;Location=scopingsheet2;Extended Properties=&quot;&quot;" command="SELECT * FROM [scopingsheet2]"/>
  </connection>
</connections>
</file>

<file path=xl/sharedStrings.xml><?xml version="1.0" encoding="utf-8"?>
<sst xmlns="http://schemas.openxmlformats.org/spreadsheetml/2006/main" count="44" uniqueCount="22">
  <si>
    <t>GEO_ID</t>
  </si>
  <si>
    <t>ZCTA5CE20</t>
  </si>
  <si>
    <t>dp03_0119pe</t>
  </si>
  <si>
    <t>dp03_0119pm</t>
  </si>
  <si>
    <t>dp03_0062e</t>
  </si>
  <si>
    <t>dp03_0062m</t>
  </si>
  <si>
    <t>dp03_0074pe</t>
  </si>
  <si>
    <t>dp03_0074pm</t>
  </si>
  <si>
    <t>dp03_0005pe</t>
  </si>
  <si>
    <t>dp03_0005pm</t>
  </si>
  <si>
    <t>dp02_0067pe</t>
  </si>
  <si>
    <t>dp02_0067pm</t>
  </si>
  <si>
    <t>dp04_0058pe</t>
  </si>
  <si>
    <t>dp04_0058pm</t>
  </si>
  <si>
    <t>Below Poverty Level</t>
  </si>
  <si>
    <t>Median Household Income</t>
  </si>
  <si>
    <t>Food Stamp/SNAP Benefits</t>
  </si>
  <si>
    <t>Unemployment</t>
  </si>
  <si>
    <t>High School Education</t>
  </si>
  <si>
    <t>No Vehicles Available</t>
  </si>
  <si>
    <t>Summary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</si>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</sst>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17">
    <dxf>
      <fill>
        <patternFill patternType="solid">
          <fgColor indexed="64"/>
          <bgColor rgb="FFFFFF00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1EB5571-101E-4E8D-A06B-6D54980FBC16}" autoFormatId="16" applyNumberFormats="0" applyBorderFormats="0" applyFontFormats="0" applyPatternFormats="0" applyAlignmentFormats="0" applyWidthHeightFormats="0">
  <queryTableRefresh nextId="16">
    <queryTableFields count="15">
      <queryTableField id="1" name="GEO_ID" tableColumnId="1"/>
      <queryTableField id="2" name="ZCTA5CE20" tableColumnId="2"/>
      <queryTableField id="3" name="dp05_0001e" tableColumnId="3"/>
      <queryTableField id="4" name="dp03_0119pe" tableColumnId="4"/>
      <queryTableField id="5" name="dp03_0119pm" tableColumnId="5"/>
      <queryTableField id="6" name="dp03_0062e" tableColumnId="6"/>
      <queryTableField id="7" name="dp03_0062m" tableColumnId="7"/>
      <queryTableField id="8" name="dp03_0074pe" tableColumnId="8"/>
      <queryTableField id="9" name="dp03_0074pm" tableColumnId="9"/>
      <queryTableField id="10" name="dp03_0005pe" tableColumnId="10"/>
      <queryTableField id="11" name="dp03_0005pm" tableColumnId="11"/>
      <queryTableField id="12" name="dp02_0067pe" tableColumnId="12"/>
      <queryTableField id="13" name="dp02_0067pm" tableColumnId="13"/>
      <queryTableField id="14" name="dp04_0058pe" tableColumnId="14"/>
      <queryTableField id="15" name="dp04_0058pm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3D46DB-6867-415B-ADEE-5B6E8A725F4D}" name="scopingsheet2" displayName="scopingsheet2" ref="A1:O28" tableType="queryTable" totalsRowShown="0" dataDxfId="16">
  <autoFilter ref="A1:O28" xr:uid="{CF3D46DB-6867-415B-ADEE-5B6E8A725F4D}"/>
  <sortState xmlns:xlrd2="http://schemas.microsoft.com/office/spreadsheetml/2017/richdata2" ref="A2:O3">
    <sortCondition ref="B1:B3"/>
  </sortState>
  <tableColumns count="15">
    <tableColumn id="1" xr3:uid="{2B0A5046-DCC5-489D-824A-503F07D111A3}" uniqueName="1" name="GEO_ID" queryTableFieldId="1" dataDxfId="15"/>
    <tableColumn id="2" xr3:uid="{00898E4D-EC15-4D2B-9F4D-D1FB3A6D0D98}" uniqueName="2" name="ZCTA5CE20" queryTableFieldId="2" dataDxfId="14"/>
    <tableColumn id="3" xr3:uid="{0C4E0E41-EB20-4AEB-9455-5A3921D150ED}" uniqueName="3" name="Population" queryTableFieldId="3" dataDxfId="13"/>
    <tableColumn id="4" xr3:uid="{A266E207-7541-437E-8336-CF0F1A3A2727}" uniqueName="4" name="dp03_0119pe" queryTableFieldId="4" dataDxfId="12"/>
    <tableColumn id="5" xr3:uid="{CC0D7E3A-6749-4CA7-91FE-08486453DB6C}" uniqueName="5" name="dp03_0119pm" queryTableFieldId="5" dataDxfId="11"/>
    <tableColumn id="6" xr3:uid="{487D5AFC-2FBD-4218-91B6-3416BC4605E2}" uniqueName="6" name="dp03_0062e" queryTableFieldId="6" dataDxfId="10"/>
    <tableColumn id="7" xr3:uid="{F9C872C2-B798-4558-9D5F-B661246BD494}" uniqueName="7" name="dp03_0062m" queryTableFieldId="7" dataDxfId="9"/>
    <tableColumn id="8" xr3:uid="{E79B1556-0A55-4112-89BE-C945FEAEA3A6}" uniqueName="8" name="dp03_0074pe" queryTableFieldId="8" dataDxfId="8"/>
    <tableColumn id="9" xr3:uid="{EBA87437-95DF-4C16-A142-7F41FAD1B120}" uniqueName="9" name="dp03_0074pm" queryTableFieldId="9" dataDxfId="7"/>
    <tableColumn id="10" xr3:uid="{05F3E564-2C6F-4957-A2C3-B99FE39D2839}" uniqueName="10" name="dp03_0005pe" queryTableFieldId="10" dataDxfId="6"/>
    <tableColumn id="11" xr3:uid="{DAD77DED-0808-40A4-86D2-838528729351}" uniqueName="11" name="dp03_0005pm" queryTableFieldId="11" dataDxfId="5"/>
    <tableColumn id="12" xr3:uid="{D37583CB-3778-496C-876F-4C834C632C2D}" uniqueName="12" name="dp02_0067pe" queryTableFieldId="12" dataDxfId="4"/>
    <tableColumn id="13" xr3:uid="{29D86F6A-A075-4300-8FE0-2F6D04D8DB8C}" uniqueName="13" name="dp02_0067pm" queryTableFieldId="13" dataDxfId="3"/>
    <tableColumn id="14" xr3:uid="{C8E7232C-8D39-43A7-92B8-C427BD338C3E}" uniqueName="14" name="dp04_0058pe" queryTableFieldId="14" dataDxfId="2"/>
    <tableColumn id="15" xr3:uid="{2858879B-9148-44CE-BAF5-31889AB1CA1F}" uniqueName="15" name="dp04_0058pm" queryTableFieldId="15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34F5A5-CF0A-44FD-9B80-705E0BDA00C8}" name="scopingsheet23" displayName="scopingsheet23" ref="A1:O3" totalsRowShown="0">
  <autoFilter ref="A1:O3" xr:uid="{CF3D46DB-6867-415B-ADEE-5B6E8A725F4D}"/>
  <sortState xmlns:xlrd2="http://schemas.microsoft.com/office/spreadsheetml/2017/richdata2" ref="A2:O2">
    <sortCondition ref="B1:B2"/>
  </sortState>
  <tableColumns count="15">
    <tableColumn id="1" xr3:uid="{538BB3A4-CF77-4E57-BA04-B27CF27629C7}" name="GEO_ID"/>
    <tableColumn id="2" xr3:uid="{1DCDCB6A-27B3-45DD-87B1-537BDCDA9E1F}" name="ZCTA5CE20"/>
    <tableColumn id="3" xr3:uid="{DEEFD004-5093-4719-9195-F6E3374F1DE9}" name="Population"/>
    <tableColumn id="4" xr3:uid="{B3680D69-7762-42F8-8FC2-8E271785B130}" name="dp03_0119pe"/>
    <tableColumn id="5" xr3:uid="{546063F5-7454-49D4-BDC4-FAD3564517E9}" name="dp03_0119pm"/>
    <tableColumn id="6" xr3:uid="{1EC60353-A31A-47B9-A23B-BA83273ABCC2}" name="dp03_0062e"/>
    <tableColumn id="7" xr3:uid="{F7A3BE83-8AD6-4FB8-8BF1-F737181AE5AA}" name="dp03_0062m"/>
    <tableColumn id="8" xr3:uid="{4A2A2C6F-03EB-4A72-92B5-B9575022C741}" name="dp03_0074pe" dataDxfId="0"/>
    <tableColumn id="9" xr3:uid="{54C99A3F-7B8D-4024-A8DC-382DE63280FC}" name="dp03_0074pm"/>
    <tableColumn id="10" xr3:uid="{DF7CAC2B-9E75-4907-9AE0-5DC8CBAE97B4}" name="dp03_0005pe"/>
    <tableColumn id="11" xr3:uid="{2CF56C0F-765F-4670-AE62-EB10AE5FA43B}" name="dp03_0005pm"/>
    <tableColumn id="12" xr3:uid="{03C8B4F8-D24E-49CB-9DE1-736C97F0671D}" name="dp02_0067pe"/>
    <tableColumn id="13" xr3:uid="{C7C02812-A527-4C15-ACB8-2D500870830C}" name="dp02_0067pm"/>
    <tableColumn id="14" xr3:uid="{B8876601-C2C3-4D13-98BD-9CC5C5E4E1B8}" name="dp04_0058pe"/>
    <tableColumn id="15" xr3:uid="{744BD5A2-83DD-428C-A7CD-7ED179F88A3C}" name="dp04_0058pm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819A-0A95-4DB4-AA0C-1CF11C7923E3}">
  <dimension ref="A1:O29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2.85546875" bestFit="1" customWidth="1"/>
    <col min="3" max="3" width="13.7109375" bestFit="1" customWidth="1"/>
    <col min="4" max="4" width="14.85546875" bestFit="1" customWidth="1"/>
    <col min="5" max="5" width="15.5703125" bestFit="1" customWidth="1"/>
    <col min="6" max="6" width="13.7109375" bestFit="1" customWidth="1"/>
    <col min="7" max="7" width="14.28515625" bestFit="1" customWidth="1"/>
    <col min="8" max="8" width="14.85546875" bestFit="1" customWidth="1"/>
    <col min="9" max="9" width="15.5703125" bestFit="1" customWidth="1"/>
    <col min="10" max="10" width="14.85546875" bestFit="1" customWidth="1"/>
    <col min="11" max="11" width="15.5703125" bestFit="1" customWidth="1"/>
    <col min="12" max="12" width="14.85546875" bestFit="1" customWidth="1"/>
    <col min="13" max="13" width="15.5703125" bestFit="1" customWidth="1"/>
    <col min="14" max="14" width="14.85546875" bestFit="1" customWidth="1"/>
    <col min="15" max="15" width="15.5703125" bestFit="1" customWidth="1"/>
  </cols>
  <sheetData>
    <row r="1" spans="1:15" x14ac:dyDescent="0.25">
      <c r="A1" t="s">
        <v>0</v>
      </c>
      <c r="B1" t="s">
        <v>1</v>
      </c>
      <c r="C1" t="s">
        <v>21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 t="str">
        <f>_xlfn.CONCAT("860Z200US",B2)</f>
        <v>860Z200US</v>
      </c>
      <c r="B2" s="1"/>
      <c r="C2" s="1"/>
      <c r="D2" s="1" t="s">
        <v>14</v>
      </c>
      <c r="E2" s="1"/>
      <c r="F2" s="1" t="s">
        <v>15</v>
      </c>
      <c r="G2" s="1"/>
      <c r="H2" s="1" t="s">
        <v>16</v>
      </c>
      <c r="I2" s="1"/>
      <c r="J2" s="1" t="s">
        <v>17</v>
      </c>
      <c r="K2" s="1"/>
      <c r="L2" s="1" t="s">
        <v>18</v>
      </c>
      <c r="M2" s="1"/>
      <c r="N2" s="1" t="s">
        <v>19</v>
      </c>
      <c r="O2" s="1"/>
    </row>
    <row r="3" spans="1:15" x14ac:dyDescent="0.25">
      <c r="A3" t="str">
        <f t="shared" ref="A3:A28" si="0">_xlfn.CONCAT("860Z200US",B3)</f>
        <v>860Z200US10901</v>
      </c>
      <c r="B3">
        <v>10901</v>
      </c>
      <c r="C3">
        <v>26224</v>
      </c>
      <c r="D3">
        <v>6.7</v>
      </c>
      <c r="E3">
        <v>2.6</v>
      </c>
      <c r="F3">
        <v>114651</v>
      </c>
      <c r="G3">
        <v>14933</v>
      </c>
      <c r="H3">
        <v>8.1</v>
      </c>
      <c r="I3">
        <v>2.5</v>
      </c>
      <c r="J3">
        <v>3.3</v>
      </c>
      <c r="K3">
        <v>0.9</v>
      </c>
      <c r="L3">
        <v>90</v>
      </c>
      <c r="M3">
        <v>2.2999999999999998</v>
      </c>
      <c r="N3">
        <v>6.6</v>
      </c>
      <c r="O3">
        <v>2.4</v>
      </c>
    </row>
    <row r="4" spans="1:15" x14ac:dyDescent="0.25">
      <c r="A4" t="str">
        <f t="shared" si="0"/>
        <v>860Z200US10911</v>
      </c>
      <c r="B4">
        <v>10911</v>
      </c>
      <c r="C4">
        <v>18</v>
      </c>
      <c r="D4">
        <v>0</v>
      </c>
      <c r="E4">
        <v>100</v>
      </c>
      <c r="H4">
        <v>100</v>
      </c>
      <c r="I4">
        <v>100</v>
      </c>
      <c r="J4">
        <v>44.4</v>
      </c>
      <c r="K4">
        <v>11.7</v>
      </c>
      <c r="L4">
        <v>100</v>
      </c>
      <c r="M4">
        <v>77.5</v>
      </c>
      <c r="N4">
        <v>100</v>
      </c>
      <c r="O4">
        <v>100</v>
      </c>
    </row>
    <row r="5" spans="1:15" x14ac:dyDescent="0.25">
      <c r="A5" t="str">
        <f t="shared" si="0"/>
        <v>860Z200US10913</v>
      </c>
      <c r="B5">
        <v>10913</v>
      </c>
      <c r="C5">
        <v>5333</v>
      </c>
      <c r="D5">
        <v>5.9</v>
      </c>
      <c r="E5">
        <v>4.0999999999999996</v>
      </c>
      <c r="F5">
        <v>175000</v>
      </c>
      <c r="G5">
        <v>32682</v>
      </c>
      <c r="H5">
        <v>1.5</v>
      </c>
      <c r="I5">
        <v>1.5</v>
      </c>
      <c r="J5">
        <v>5</v>
      </c>
      <c r="K5">
        <v>2.2999999999999998</v>
      </c>
      <c r="L5">
        <v>94.4</v>
      </c>
      <c r="M5">
        <v>2.7</v>
      </c>
      <c r="N5">
        <v>0.6</v>
      </c>
      <c r="O5">
        <v>0.9</v>
      </c>
    </row>
    <row r="6" spans="1:15" x14ac:dyDescent="0.25">
      <c r="A6" t="str">
        <f t="shared" si="0"/>
        <v>860Z200US10920</v>
      </c>
      <c r="B6">
        <v>10920</v>
      </c>
      <c r="C6">
        <v>8493</v>
      </c>
      <c r="D6">
        <v>3.1</v>
      </c>
      <c r="E6">
        <v>2.4</v>
      </c>
      <c r="F6">
        <v>143672</v>
      </c>
      <c r="G6">
        <v>18770</v>
      </c>
      <c r="H6">
        <v>3.7</v>
      </c>
      <c r="I6">
        <v>2.6</v>
      </c>
      <c r="J6">
        <v>2.7</v>
      </c>
      <c r="K6">
        <v>1.3</v>
      </c>
      <c r="L6">
        <v>93.9</v>
      </c>
      <c r="M6">
        <v>1.8</v>
      </c>
      <c r="N6">
        <v>2.1</v>
      </c>
      <c r="O6">
        <v>1.7</v>
      </c>
    </row>
    <row r="7" spans="1:15" x14ac:dyDescent="0.25">
      <c r="A7" t="str">
        <f t="shared" si="0"/>
        <v>860Z200US10923</v>
      </c>
      <c r="B7">
        <v>10923</v>
      </c>
      <c r="C7">
        <v>9188</v>
      </c>
      <c r="D7">
        <v>8.5</v>
      </c>
      <c r="E7">
        <v>6.4</v>
      </c>
      <c r="F7">
        <v>95769</v>
      </c>
      <c r="G7">
        <v>33009</v>
      </c>
      <c r="H7">
        <v>9.1</v>
      </c>
      <c r="I7">
        <v>4.5999999999999996</v>
      </c>
      <c r="J7">
        <v>2.5</v>
      </c>
      <c r="K7">
        <v>1.6</v>
      </c>
      <c r="L7">
        <v>85.5</v>
      </c>
      <c r="M7">
        <v>6.7</v>
      </c>
      <c r="N7">
        <v>7.2</v>
      </c>
      <c r="O7">
        <v>4.5</v>
      </c>
    </row>
    <row r="8" spans="1:15" x14ac:dyDescent="0.25">
      <c r="A8" t="str">
        <f t="shared" si="0"/>
        <v>860Z200US10927</v>
      </c>
      <c r="B8">
        <v>10927</v>
      </c>
      <c r="C8">
        <v>12273</v>
      </c>
      <c r="D8" s="2">
        <v>13.2</v>
      </c>
      <c r="E8">
        <v>5.0999999999999996</v>
      </c>
      <c r="F8">
        <v>67447</v>
      </c>
      <c r="G8">
        <v>13570</v>
      </c>
      <c r="H8" s="2">
        <v>21.8</v>
      </c>
      <c r="I8">
        <v>5.8</v>
      </c>
      <c r="J8" s="2">
        <v>4.5999999999999996</v>
      </c>
      <c r="K8">
        <v>1.9</v>
      </c>
      <c r="L8" s="2">
        <v>72.099999999999994</v>
      </c>
      <c r="M8">
        <v>4.8</v>
      </c>
      <c r="N8" s="2">
        <v>25.7</v>
      </c>
      <c r="O8">
        <v>6.4</v>
      </c>
    </row>
    <row r="9" spans="1:15" x14ac:dyDescent="0.25">
      <c r="A9" t="str">
        <f t="shared" si="0"/>
        <v>860Z200US10931</v>
      </c>
      <c r="B9">
        <v>10931</v>
      </c>
      <c r="C9">
        <v>1170</v>
      </c>
      <c r="D9">
        <v>3.5</v>
      </c>
      <c r="E9">
        <v>4.3</v>
      </c>
      <c r="F9">
        <v>81406</v>
      </c>
      <c r="G9">
        <v>18055</v>
      </c>
      <c r="H9">
        <v>15.6999999999999</v>
      </c>
      <c r="I9">
        <v>7.6</v>
      </c>
      <c r="J9">
        <v>7.5</v>
      </c>
      <c r="K9">
        <v>3.7</v>
      </c>
      <c r="L9" s="2">
        <v>88.5</v>
      </c>
      <c r="M9">
        <v>4.8</v>
      </c>
      <c r="N9">
        <v>1.8</v>
      </c>
      <c r="O9">
        <v>2.8</v>
      </c>
    </row>
    <row r="10" spans="1:15" x14ac:dyDescent="0.25">
      <c r="A10" t="str">
        <f t="shared" si="0"/>
        <v>860Z200US10952</v>
      </c>
      <c r="B10">
        <v>10952</v>
      </c>
      <c r="C10">
        <v>47169</v>
      </c>
      <c r="D10" s="2">
        <v>28.4</v>
      </c>
      <c r="E10">
        <v>4.2</v>
      </c>
      <c r="F10">
        <v>70696</v>
      </c>
      <c r="G10">
        <v>9079</v>
      </c>
      <c r="H10" s="2">
        <v>23.3</v>
      </c>
      <c r="I10">
        <v>3.1</v>
      </c>
      <c r="J10">
        <v>3.6</v>
      </c>
      <c r="K10">
        <v>1.4</v>
      </c>
      <c r="L10">
        <v>84.9</v>
      </c>
      <c r="M10">
        <v>2.2000000000000002</v>
      </c>
      <c r="N10" s="2">
        <v>20.6</v>
      </c>
      <c r="O10">
        <v>3.6</v>
      </c>
    </row>
    <row r="11" spans="1:15" x14ac:dyDescent="0.25">
      <c r="A11" t="str">
        <f t="shared" si="0"/>
        <v>860Z200US10954</v>
      </c>
      <c r="B11">
        <v>10954</v>
      </c>
      <c r="C11">
        <v>27474</v>
      </c>
      <c r="D11">
        <v>5</v>
      </c>
      <c r="E11">
        <v>1.9</v>
      </c>
      <c r="F11">
        <v>112927</v>
      </c>
      <c r="G11">
        <v>11192</v>
      </c>
      <c r="H11">
        <v>8.6</v>
      </c>
      <c r="I11">
        <v>2.9</v>
      </c>
      <c r="J11">
        <v>2.6</v>
      </c>
      <c r="K11">
        <v>1.1000000000000001</v>
      </c>
      <c r="L11">
        <v>90.2</v>
      </c>
      <c r="M11">
        <v>2.5</v>
      </c>
      <c r="N11">
        <v>5.4</v>
      </c>
      <c r="O11">
        <v>2</v>
      </c>
    </row>
    <row r="12" spans="1:15" x14ac:dyDescent="0.25">
      <c r="A12" t="str">
        <f t="shared" si="0"/>
        <v>860Z200US10956</v>
      </c>
      <c r="B12">
        <v>10956</v>
      </c>
      <c r="C12">
        <v>31420</v>
      </c>
      <c r="D12">
        <v>3.7</v>
      </c>
      <c r="E12">
        <v>1.6</v>
      </c>
      <c r="F12">
        <v>179060</v>
      </c>
      <c r="G12">
        <v>7564</v>
      </c>
      <c r="H12">
        <v>4.4000000000000004</v>
      </c>
      <c r="I12">
        <v>1.4</v>
      </c>
      <c r="J12" s="2">
        <v>4.4000000000000004</v>
      </c>
      <c r="K12">
        <v>1.5</v>
      </c>
      <c r="L12">
        <v>93.6</v>
      </c>
      <c r="M12">
        <v>1.7</v>
      </c>
      <c r="N12">
        <v>3</v>
      </c>
      <c r="O12">
        <v>1.2</v>
      </c>
    </row>
    <row r="13" spans="1:15" x14ac:dyDescent="0.25">
      <c r="A13" t="str">
        <f t="shared" si="0"/>
        <v>860Z200US10960</v>
      </c>
      <c r="B13">
        <v>10960</v>
      </c>
      <c r="C13">
        <v>15277</v>
      </c>
      <c r="D13">
        <v>3.2</v>
      </c>
      <c r="E13">
        <v>1.9</v>
      </c>
      <c r="F13">
        <v>126404</v>
      </c>
      <c r="G13">
        <v>19216</v>
      </c>
      <c r="H13">
        <v>7.5</v>
      </c>
      <c r="I13">
        <v>2.6</v>
      </c>
      <c r="J13" s="2">
        <v>5.2</v>
      </c>
      <c r="K13">
        <v>1.6</v>
      </c>
      <c r="L13">
        <v>94.6</v>
      </c>
      <c r="M13">
        <v>1.9</v>
      </c>
      <c r="N13">
        <v>8.4</v>
      </c>
      <c r="O13">
        <v>2.8</v>
      </c>
    </row>
    <row r="14" spans="1:15" x14ac:dyDescent="0.25">
      <c r="A14" t="str">
        <f t="shared" si="0"/>
        <v>860Z200US10962</v>
      </c>
      <c r="B14">
        <v>10962</v>
      </c>
      <c r="C14">
        <v>4921</v>
      </c>
      <c r="D14">
        <v>2.5</v>
      </c>
      <c r="E14">
        <v>3.3</v>
      </c>
      <c r="F14">
        <v>171389</v>
      </c>
      <c r="G14">
        <v>44656</v>
      </c>
      <c r="H14">
        <v>0.5</v>
      </c>
      <c r="I14">
        <v>0.6</v>
      </c>
      <c r="J14">
        <v>4</v>
      </c>
      <c r="K14">
        <v>2.1</v>
      </c>
      <c r="L14">
        <v>88.7</v>
      </c>
      <c r="M14">
        <v>3.8</v>
      </c>
      <c r="N14">
        <v>0.9</v>
      </c>
      <c r="O14">
        <v>1.4</v>
      </c>
    </row>
    <row r="15" spans="1:15" x14ac:dyDescent="0.25">
      <c r="A15" t="str">
        <f t="shared" si="0"/>
        <v>860Z200US10964</v>
      </c>
      <c r="B15">
        <v>10964</v>
      </c>
      <c r="C15">
        <v>1395</v>
      </c>
      <c r="D15">
        <v>0</v>
      </c>
      <c r="E15">
        <v>11.6</v>
      </c>
      <c r="H15">
        <v>3.5</v>
      </c>
      <c r="I15">
        <v>3.9</v>
      </c>
      <c r="J15">
        <v>6.7</v>
      </c>
      <c r="K15">
        <v>3.8</v>
      </c>
      <c r="L15">
        <v>95.4</v>
      </c>
      <c r="M15">
        <v>4.2</v>
      </c>
      <c r="N15">
        <v>5.0999999999999996</v>
      </c>
      <c r="O15">
        <v>4.3</v>
      </c>
    </row>
    <row r="16" spans="1:15" x14ac:dyDescent="0.25">
      <c r="A16" t="str">
        <f t="shared" si="0"/>
        <v>860Z200US10965</v>
      </c>
      <c r="B16">
        <v>10965</v>
      </c>
      <c r="C16">
        <v>15526</v>
      </c>
      <c r="D16">
        <v>3</v>
      </c>
      <c r="E16">
        <v>2.5</v>
      </c>
      <c r="F16">
        <v>136970</v>
      </c>
      <c r="G16">
        <v>12624</v>
      </c>
      <c r="H16">
        <v>3.6</v>
      </c>
      <c r="I16">
        <v>2.7</v>
      </c>
      <c r="J16">
        <v>1.9</v>
      </c>
      <c r="K16">
        <v>1</v>
      </c>
      <c r="L16">
        <v>88.5</v>
      </c>
      <c r="M16">
        <v>3.9</v>
      </c>
      <c r="N16">
        <v>7.8</v>
      </c>
      <c r="O16">
        <v>3.2</v>
      </c>
    </row>
    <row r="17" spans="1:15" x14ac:dyDescent="0.25">
      <c r="A17" t="str">
        <f t="shared" si="0"/>
        <v>860Z200US10968</v>
      </c>
      <c r="B17">
        <v>10968</v>
      </c>
      <c r="C17">
        <v>2406</v>
      </c>
      <c r="D17">
        <v>0</v>
      </c>
      <c r="E17">
        <v>6.6</v>
      </c>
      <c r="F17">
        <v>132105</v>
      </c>
      <c r="G17">
        <v>28008</v>
      </c>
      <c r="H17">
        <v>0.4</v>
      </c>
      <c r="I17">
        <v>0.7</v>
      </c>
      <c r="J17">
        <v>4.5999999999999996</v>
      </c>
      <c r="K17">
        <v>3.5</v>
      </c>
      <c r="L17">
        <v>96.2</v>
      </c>
      <c r="M17">
        <v>2.7</v>
      </c>
      <c r="N17">
        <v>3.2</v>
      </c>
      <c r="O17">
        <v>2.8</v>
      </c>
    </row>
    <row r="18" spans="1:15" x14ac:dyDescent="0.25">
      <c r="A18" t="str">
        <f t="shared" si="0"/>
        <v>860Z200US10970</v>
      </c>
      <c r="B18">
        <v>10970</v>
      </c>
      <c r="C18">
        <v>11636</v>
      </c>
      <c r="D18">
        <v>4.2</v>
      </c>
      <c r="E18">
        <v>4.0999999999999996</v>
      </c>
      <c r="F18">
        <v>118445</v>
      </c>
      <c r="G18">
        <v>21366</v>
      </c>
      <c r="H18">
        <v>5.5</v>
      </c>
      <c r="I18">
        <v>4.2</v>
      </c>
      <c r="J18">
        <v>3.9</v>
      </c>
      <c r="K18">
        <v>1.8</v>
      </c>
      <c r="L18">
        <v>87</v>
      </c>
      <c r="M18">
        <v>4.5</v>
      </c>
      <c r="N18">
        <v>2.4</v>
      </c>
      <c r="O18">
        <v>3.1</v>
      </c>
    </row>
    <row r="19" spans="1:15" x14ac:dyDescent="0.25">
      <c r="A19" t="str">
        <f t="shared" si="0"/>
        <v>860Z200US10974</v>
      </c>
      <c r="B19">
        <v>10974</v>
      </c>
      <c r="C19">
        <v>3324</v>
      </c>
      <c r="D19">
        <v>2.6</v>
      </c>
      <c r="E19">
        <v>2.8</v>
      </c>
      <c r="F19">
        <v>112404</v>
      </c>
      <c r="G19">
        <v>21107</v>
      </c>
      <c r="H19">
        <v>3.8</v>
      </c>
      <c r="I19">
        <v>2.7</v>
      </c>
      <c r="J19">
        <v>3.4</v>
      </c>
      <c r="K19">
        <v>2.7</v>
      </c>
      <c r="L19">
        <v>93.6</v>
      </c>
      <c r="M19">
        <v>3.2</v>
      </c>
      <c r="N19">
        <v>2.4</v>
      </c>
      <c r="O19">
        <v>2.1</v>
      </c>
    </row>
    <row r="20" spans="1:15" x14ac:dyDescent="0.25">
      <c r="A20" t="str">
        <f t="shared" si="0"/>
        <v>860Z200US10976</v>
      </c>
      <c r="B20">
        <v>10976</v>
      </c>
      <c r="C20">
        <v>2215</v>
      </c>
      <c r="D20">
        <v>0</v>
      </c>
      <c r="E20">
        <v>10.5</v>
      </c>
      <c r="F20">
        <v>95956</v>
      </c>
      <c r="G20">
        <v>57194</v>
      </c>
      <c r="H20">
        <v>1.5</v>
      </c>
      <c r="I20">
        <v>2.5</v>
      </c>
      <c r="J20">
        <v>3.3</v>
      </c>
      <c r="K20">
        <v>2.6</v>
      </c>
      <c r="L20">
        <v>94.9</v>
      </c>
      <c r="M20">
        <v>3.4</v>
      </c>
      <c r="N20">
        <v>13.8</v>
      </c>
      <c r="O20">
        <v>8.5</v>
      </c>
    </row>
    <row r="21" spans="1:15" x14ac:dyDescent="0.25">
      <c r="A21" t="str">
        <f t="shared" si="0"/>
        <v>860Z200US10977</v>
      </c>
      <c r="B21">
        <v>10977</v>
      </c>
      <c r="C21">
        <v>71465</v>
      </c>
      <c r="D21" s="2">
        <v>24.3</v>
      </c>
      <c r="E21">
        <v>2.7</v>
      </c>
      <c r="F21">
        <v>77724</v>
      </c>
      <c r="G21">
        <v>8350</v>
      </c>
      <c r="H21" s="2">
        <v>24.5</v>
      </c>
      <c r="I21">
        <v>2.6</v>
      </c>
      <c r="J21">
        <v>3.4</v>
      </c>
      <c r="K21">
        <v>0.7</v>
      </c>
      <c r="L21">
        <v>77.099999999999994</v>
      </c>
      <c r="M21">
        <v>2.5</v>
      </c>
      <c r="N21" s="2">
        <v>18.5</v>
      </c>
      <c r="O21">
        <v>2.1</v>
      </c>
    </row>
    <row r="22" spans="1:15" x14ac:dyDescent="0.25">
      <c r="A22" t="str">
        <f t="shared" si="0"/>
        <v>860Z200US10980</v>
      </c>
      <c r="B22">
        <v>10980</v>
      </c>
      <c r="C22">
        <v>13793</v>
      </c>
      <c r="D22">
        <v>2</v>
      </c>
      <c r="E22">
        <v>1.9</v>
      </c>
      <c r="F22">
        <v>125333</v>
      </c>
      <c r="G22">
        <v>12962</v>
      </c>
      <c r="H22">
        <v>7.8</v>
      </c>
      <c r="I22">
        <v>2.4</v>
      </c>
      <c r="J22">
        <v>3.8</v>
      </c>
      <c r="K22">
        <v>1.4</v>
      </c>
      <c r="L22">
        <v>91.5</v>
      </c>
      <c r="M22">
        <v>3.5</v>
      </c>
      <c r="N22">
        <v>4.8</v>
      </c>
      <c r="O22">
        <v>2.1</v>
      </c>
    </row>
    <row r="23" spans="1:15" x14ac:dyDescent="0.25">
      <c r="A23" t="str">
        <f t="shared" si="0"/>
        <v>860Z200US10983</v>
      </c>
      <c r="B23">
        <v>10983</v>
      </c>
      <c r="C23">
        <v>5489</v>
      </c>
      <c r="D23">
        <v>0.2</v>
      </c>
      <c r="E23">
        <v>0.4</v>
      </c>
      <c r="F23">
        <v>178664</v>
      </c>
      <c r="G23">
        <v>27056</v>
      </c>
      <c r="H23">
        <v>1.9</v>
      </c>
      <c r="I23">
        <v>1.6</v>
      </c>
      <c r="J23">
        <v>4.4000000000000004</v>
      </c>
      <c r="K23">
        <v>2.4</v>
      </c>
      <c r="L23">
        <v>93.3</v>
      </c>
      <c r="M23">
        <v>4.3</v>
      </c>
      <c r="N23">
        <v>2.5</v>
      </c>
      <c r="O23">
        <v>3.4</v>
      </c>
    </row>
    <row r="24" spans="1:15" x14ac:dyDescent="0.25">
      <c r="A24" t="str">
        <f t="shared" si="0"/>
        <v>860Z200US10984</v>
      </c>
      <c r="B24">
        <v>10984</v>
      </c>
      <c r="C24">
        <v>2760</v>
      </c>
      <c r="D24">
        <v>1.7</v>
      </c>
      <c r="E24">
        <v>2.6</v>
      </c>
      <c r="F24">
        <v>109583</v>
      </c>
      <c r="G24">
        <v>32420</v>
      </c>
      <c r="H24">
        <v>1.5</v>
      </c>
      <c r="I24">
        <v>2.5</v>
      </c>
      <c r="J24">
        <v>2.6</v>
      </c>
      <c r="K24">
        <v>2.4</v>
      </c>
      <c r="L24">
        <v>93.2</v>
      </c>
      <c r="M24">
        <v>3.4</v>
      </c>
      <c r="N24">
        <v>2.6</v>
      </c>
      <c r="O24">
        <v>3.1</v>
      </c>
    </row>
    <row r="25" spans="1:15" x14ac:dyDescent="0.25">
      <c r="A25" t="str">
        <f t="shared" si="0"/>
        <v>860Z200US10986</v>
      </c>
      <c r="B25">
        <v>10986</v>
      </c>
      <c r="C25">
        <v>1402</v>
      </c>
      <c r="D25">
        <v>4.2</v>
      </c>
      <c r="E25">
        <v>6.5</v>
      </c>
      <c r="H25">
        <v>6.3</v>
      </c>
      <c r="I25">
        <v>6.9</v>
      </c>
      <c r="J25">
        <v>6.2</v>
      </c>
      <c r="K25">
        <v>4.4000000000000004</v>
      </c>
      <c r="L25">
        <v>92.5</v>
      </c>
      <c r="M25">
        <v>6.3</v>
      </c>
      <c r="N25">
        <v>9.5</v>
      </c>
      <c r="O25">
        <v>8.1999999999999993</v>
      </c>
    </row>
    <row r="26" spans="1:15" x14ac:dyDescent="0.25">
      <c r="A26" t="str">
        <f t="shared" si="0"/>
        <v>860Z200US10989</v>
      </c>
      <c r="B26">
        <v>10989</v>
      </c>
      <c r="C26">
        <v>8410</v>
      </c>
      <c r="D26">
        <v>0</v>
      </c>
      <c r="E26">
        <v>1.7</v>
      </c>
      <c r="F26">
        <v>131501</v>
      </c>
      <c r="G26">
        <v>7946</v>
      </c>
      <c r="H26">
        <v>3.2</v>
      </c>
      <c r="I26">
        <v>2.4</v>
      </c>
      <c r="J26">
        <v>6.2</v>
      </c>
      <c r="K26">
        <v>3.3</v>
      </c>
      <c r="L26">
        <v>96.7</v>
      </c>
      <c r="M26">
        <v>1.7</v>
      </c>
      <c r="N26">
        <v>1.9</v>
      </c>
      <c r="O26">
        <v>1.5</v>
      </c>
    </row>
    <row r="27" spans="1:15" x14ac:dyDescent="0.25">
      <c r="A27" t="str">
        <f t="shared" si="0"/>
        <v>860Z200US10993</v>
      </c>
      <c r="B27">
        <v>10993</v>
      </c>
      <c r="C27">
        <v>4230</v>
      </c>
      <c r="D27">
        <v>1.9</v>
      </c>
      <c r="E27">
        <v>3.4</v>
      </c>
      <c r="F27">
        <v>65250</v>
      </c>
      <c r="G27">
        <v>26833</v>
      </c>
      <c r="H27">
        <v>10.3</v>
      </c>
      <c r="I27">
        <v>6.9</v>
      </c>
      <c r="J27">
        <v>4</v>
      </c>
      <c r="K27">
        <v>3.2</v>
      </c>
      <c r="L27">
        <v>90.1</v>
      </c>
      <c r="M27">
        <v>5.9</v>
      </c>
      <c r="N27">
        <v>23.6</v>
      </c>
      <c r="O27">
        <v>16.2</v>
      </c>
    </row>
    <row r="28" spans="1:15" x14ac:dyDescent="0.25">
      <c r="A28" t="str">
        <f t="shared" si="0"/>
        <v>860Z200US10994</v>
      </c>
      <c r="B28">
        <v>10994</v>
      </c>
      <c r="C28">
        <v>5925</v>
      </c>
      <c r="D28">
        <v>2.2000000000000002</v>
      </c>
      <c r="E28">
        <v>3.5</v>
      </c>
      <c r="F28">
        <v>166838</v>
      </c>
      <c r="G28">
        <v>30834</v>
      </c>
      <c r="H28">
        <v>0</v>
      </c>
      <c r="I28">
        <v>1.9</v>
      </c>
      <c r="J28">
        <v>3.5</v>
      </c>
      <c r="K28">
        <v>2.2999999999999998</v>
      </c>
      <c r="L28">
        <v>93.7</v>
      </c>
      <c r="M28">
        <v>3.7</v>
      </c>
      <c r="N28">
        <v>1.4</v>
      </c>
      <c r="O28">
        <v>1.7</v>
      </c>
    </row>
    <row r="29" spans="1:15" x14ac:dyDescent="0.25">
      <c r="A29" t="s">
        <v>20</v>
      </c>
      <c r="C29">
        <f>SUM(C3:C28)</f>
        <v>338936</v>
      </c>
      <c r="D29">
        <f>ROUND(SUMPRODUCT(D3:D28,$C3:$C28)/$C$29,1)</f>
        <v>11.9</v>
      </c>
      <c r="H29">
        <f>ROUND(SUMPRODUCT(H3:H28,$C3:$C28)/$C$29,1)</f>
        <v>12.7</v>
      </c>
      <c r="J29">
        <f>ROUND(SUMPRODUCT(J3:J28,$C3:$C28)/$C$29,1)</f>
        <v>3.7</v>
      </c>
      <c r="L29">
        <f>ROUND(SUMPRODUCT(L3:L28,$C3:$C28)/$C$29,1)</f>
        <v>86.8</v>
      </c>
      <c r="N29">
        <f>ROUND(SUMPRODUCT(N3:N28,$C3:$C28)/$C$29,1)</f>
        <v>10.8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5499-DB12-4911-B27D-0FD6696E7B80}">
  <dimension ref="A1:O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" sqref="C2"/>
    </sheetView>
  </sheetViews>
  <sheetFormatPr defaultRowHeight="15" x14ac:dyDescent="0.25"/>
  <cols>
    <col min="1" max="1" width="15.42578125" bestFit="1" customWidth="1"/>
    <col min="2" max="2" width="12.85546875" bestFit="1" customWidth="1"/>
    <col min="3" max="3" width="13.7109375" bestFit="1" customWidth="1"/>
    <col min="4" max="4" width="14.85546875" bestFit="1" customWidth="1"/>
    <col min="5" max="5" width="15.5703125" bestFit="1" customWidth="1"/>
    <col min="6" max="6" width="13.7109375" bestFit="1" customWidth="1"/>
    <col min="7" max="7" width="14.28515625" bestFit="1" customWidth="1"/>
    <col min="8" max="8" width="14.85546875" bestFit="1" customWidth="1"/>
    <col min="9" max="9" width="15.5703125" bestFit="1" customWidth="1"/>
    <col min="10" max="10" width="14.85546875" bestFit="1" customWidth="1"/>
    <col min="11" max="11" width="15.5703125" bestFit="1" customWidth="1"/>
    <col min="12" max="12" width="14.85546875" bestFit="1" customWidth="1"/>
    <col min="13" max="13" width="15.5703125" bestFit="1" customWidth="1"/>
    <col min="14" max="14" width="14.85546875" bestFit="1" customWidth="1"/>
    <col min="15" max="15" width="15.5703125" bestFit="1" customWidth="1"/>
  </cols>
  <sheetData>
    <row r="1" spans="1:15" x14ac:dyDescent="0.25">
      <c r="A1" t="s">
        <v>0</v>
      </c>
      <c r="B1" t="s">
        <v>1</v>
      </c>
      <c r="C1" t="s">
        <v>21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 t="str">
        <f>_xlfn.CONCAT("860Z200US",B2)</f>
        <v>860Z200US</v>
      </c>
      <c r="B2" s="1"/>
      <c r="C2" s="1"/>
      <c r="D2" s="1" t="s">
        <v>14</v>
      </c>
      <c r="E2" s="1"/>
      <c r="F2" s="1" t="s">
        <v>15</v>
      </c>
      <c r="G2" s="1"/>
      <c r="H2" s="1" t="s">
        <v>16</v>
      </c>
      <c r="I2" s="1"/>
      <c r="J2" s="1" t="s">
        <v>17</v>
      </c>
      <c r="K2" s="1"/>
      <c r="L2" s="1" t="s">
        <v>18</v>
      </c>
      <c r="M2" s="1"/>
      <c r="N2" s="1" t="s">
        <v>19</v>
      </c>
      <c r="O2" s="1"/>
    </row>
    <row r="3" spans="1:15" x14ac:dyDescent="0.25">
      <c r="A3" t="s">
        <v>20</v>
      </c>
      <c r="C3" t="e">
        <f>SUM(#REF!)</f>
        <v>#REF!</v>
      </c>
      <c r="D3" t="e">
        <f>ROUND(SUMPRODUCT(#REF!,#REF!)/scopingsheet23[[#This Row],[Population]],1)</f>
        <v>#REF!</v>
      </c>
      <c r="H3" t="e">
        <f>ROUND(SUMPRODUCT(#REF!,#REF!)/scopingsheet23[[#This Row],[Population]],1)</f>
        <v>#REF!</v>
      </c>
      <c r="J3" t="e">
        <f>ROUND(SUMPRODUCT(#REF!,#REF!)/scopingsheet23[[#This Row],[Population]],1)</f>
        <v>#REF!</v>
      </c>
      <c r="L3" t="e">
        <f>ROUND(SUMPRODUCT(#REF!,#REF!)/scopingsheet23[[#This Row],[Population]],1)</f>
        <v>#REF!</v>
      </c>
      <c r="N3" t="e">
        <f>ROUND(SUMPRODUCT(#REF!,#REF!)/scopingsheet23[[#This Row],[Population]],1)</f>
        <v>#REF!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75AD39-9582-48D4-A1EC-E0233CCA9A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scopingsheet2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Brill</dc:creator>
  <cp:lastModifiedBy>Leanne Kontogiannis</cp:lastModifiedBy>
  <dcterms:created xsi:type="dcterms:W3CDTF">2024-03-25T14:54:53Z</dcterms:created>
  <dcterms:modified xsi:type="dcterms:W3CDTF">2025-06-23T21:08:11Z</dcterms:modified>
</cp:coreProperties>
</file>